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 financial report" sheetId="1" r:id="rId4"/>
    <sheet state="visible" name="2022 Income Expenditure" sheetId="2" r:id="rId5"/>
    <sheet state="visible" name="2022 Balance" sheetId="3" r:id="rId6"/>
  </sheets>
  <definedNames/>
  <calcPr/>
</workbook>
</file>

<file path=xl/sharedStrings.xml><?xml version="1.0" encoding="utf-8"?>
<sst xmlns="http://schemas.openxmlformats.org/spreadsheetml/2006/main" count="66" uniqueCount="61">
  <si>
    <t>Annual Financial Report</t>
  </si>
  <si>
    <t>FY 2022 (1/1/2022 - 31/12/2022)</t>
  </si>
  <si>
    <t>Fiscal basis: accrual</t>
  </si>
  <si>
    <t>Climate Cleanup Foundation</t>
  </si>
  <si>
    <t>Tolhuisweg 2</t>
  </si>
  <si>
    <t>Amsterdam, The Netherlands</t>
  </si>
  <si>
    <t>RSIN (fiscal id): 858911759</t>
  </si>
  <si>
    <t>Chamber of commerce (KvK) number 71935754</t>
  </si>
  <si>
    <t>Dutch VAT nr. (BTW): 858911759B01</t>
  </si>
  <si>
    <t xml:space="preserve">Administrator: Van Tunen + Partners </t>
  </si>
  <si>
    <t>INCOME</t>
  </si>
  <si>
    <t>Grants</t>
  </si>
  <si>
    <t>Sponsorships</t>
  </si>
  <si>
    <t>Donations</t>
  </si>
  <si>
    <t>Project income</t>
  </si>
  <si>
    <t>Total income</t>
  </si>
  <si>
    <t>EXPENSES</t>
  </si>
  <si>
    <t>Salaries and fees</t>
  </si>
  <si>
    <t>Projects</t>
  </si>
  <si>
    <t>Office and rent</t>
  </si>
  <si>
    <t>Other expenses</t>
  </si>
  <si>
    <t>Total expenses</t>
  </si>
  <si>
    <t>RESULT</t>
  </si>
  <si>
    <t>Surplus / reserve</t>
  </si>
  <si>
    <t>STATEMENT OF INCOME AND EXPENDITURE</t>
  </si>
  <si>
    <t>Income</t>
  </si>
  <si>
    <t>Turnover</t>
  </si>
  <si>
    <t>Expenses</t>
  </si>
  <si>
    <t>purchases</t>
  </si>
  <si>
    <t>third-party work</t>
  </si>
  <si>
    <t>Other operating expenses</t>
  </si>
  <si>
    <t>Personnel expenses</t>
  </si>
  <si>
    <t>Internship and expense allowances</t>
  </si>
  <si>
    <t>Depreciation charges</t>
  </si>
  <si>
    <t>Inventory costs</t>
  </si>
  <si>
    <t>Accommodation costs</t>
  </si>
  <si>
    <t>Office costs</t>
  </si>
  <si>
    <t>General expenses</t>
  </si>
  <si>
    <t>Selling costs</t>
  </si>
  <si>
    <t>Financial income in expenses</t>
  </si>
  <si>
    <t>Balance of income and expenses</t>
  </si>
  <si>
    <t>Balance per 31-12-2022</t>
  </si>
  <si>
    <t>ACTIVA</t>
  </si>
  <si>
    <t>Material fixed assets</t>
  </si>
  <si>
    <t>Inventory</t>
  </si>
  <si>
    <t>Financial fixed assets</t>
  </si>
  <si>
    <t>Deposit rental</t>
  </si>
  <si>
    <t>Receivables</t>
  </si>
  <si>
    <t>Debtors</t>
  </si>
  <si>
    <t>Sales tax</t>
  </si>
  <si>
    <t>Other receivables</t>
  </si>
  <si>
    <t>cash and cash equivalents</t>
  </si>
  <si>
    <t>total</t>
  </si>
  <si>
    <t>PASSIVE</t>
  </si>
  <si>
    <t>Capital/assets</t>
  </si>
  <si>
    <t>Long-term debt</t>
  </si>
  <si>
    <t>Loan CarbonFix Foundation</t>
  </si>
  <si>
    <t>Short-term payables</t>
  </si>
  <si>
    <t>Creditors</t>
  </si>
  <si>
    <t>Other payables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</si>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</sst>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2]\ #,##0"/>
    <numFmt numFmtId="165" formatCode="_([$€-2]* #,##0_);_([$€-2]* \(#,##0\);_([$€-2]* &quot;-&quot;??_);_(@_)"/>
    <numFmt numFmtId="166" formatCode="_([$€-2]* #,##0.00_);_([$€-2]* \(#,##0.00\);_([$€-2]* &quot;-&quot;??_);_(@_)"/>
  </numFmts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color theme="1"/>
      <name val="Roboto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b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2" fontId="4" numFmtId="164" xfId="0" applyAlignment="1" applyFill="1" applyFont="1" applyNumberFormat="1">
      <alignment horizontal="right" readingOrder="0"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3" numFmtId="164" xfId="0" applyFont="1" applyNumberFormat="1"/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6" numFmtId="0" xfId="0" applyAlignment="1" applyFont="1">
      <alignment horizontal="right" readingOrder="0" shrinkToFit="0" vertical="bottom" wrapText="0"/>
    </xf>
    <xf borderId="0" fillId="0" fontId="5" numFmtId="165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14" xfId="0" applyAlignment="1" applyFont="1" applyNumberFormat="1">
      <alignment horizontal="right" vertical="bottom"/>
    </xf>
    <xf borderId="0" fillId="0" fontId="8" numFmtId="0" xfId="0" applyAlignment="1" applyFont="1">
      <alignment readingOrder="0" shrinkToFit="0" vertical="bottom" wrapText="0"/>
    </xf>
    <xf borderId="0" fillId="0" fontId="5" numFmtId="166" xfId="0" applyAlignment="1" applyFont="1" applyNumberFormat="1">
      <alignment vertical="bottom"/>
    </xf>
    <xf borderId="0" fillId="0" fontId="5" numFmtId="166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sheetData>
    <row r="1">
      <c r="A1" s="1" t="s">
        <v>0</v>
      </c>
      <c r="B1" s="2"/>
      <c r="C1" s="2"/>
      <c r="E1" s="2"/>
    </row>
    <row r="2">
      <c r="A2" s="2"/>
      <c r="B2" s="3" t="s">
        <v>1</v>
      </c>
      <c r="C2" s="2"/>
      <c r="E2" s="2"/>
    </row>
    <row r="3">
      <c r="A3" s="2"/>
      <c r="B3" s="3" t="s">
        <v>2</v>
      </c>
      <c r="C3" s="2"/>
      <c r="E3" s="2"/>
    </row>
    <row r="4">
      <c r="A4" s="2"/>
      <c r="B4" s="2" t="s">
        <v>3</v>
      </c>
      <c r="C4" s="2"/>
      <c r="E4" s="2"/>
    </row>
    <row r="5">
      <c r="A5" s="2"/>
      <c r="B5" s="3" t="s">
        <v>4</v>
      </c>
      <c r="C5" s="2"/>
      <c r="E5" s="2"/>
    </row>
    <row r="6">
      <c r="A6" s="2"/>
      <c r="B6" s="2" t="s">
        <v>5</v>
      </c>
      <c r="C6" s="2"/>
      <c r="E6" s="2"/>
    </row>
    <row r="7">
      <c r="A7" s="2"/>
      <c r="B7" s="2" t="s">
        <v>6</v>
      </c>
      <c r="C7" s="2"/>
      <c r="E7" s="2"/>
    </row>
    <row r="8">
      <c r="A8" s="2"/>
      <c r="B8" s="2" t="s">
        <v>7</v>
      </c>
      <c r="C8" s="2"/>
      <c r="E8" s="2"/>
    </row>
    <row r="9">
      <c r="A9" s="2"/>
      <c r="B9" s="2" t="s">
        <v>8</v>
      </c>
      <c r="C9" s="2"/>
      <c r="E9" s="2"/>
    </row>
    <row r="10">
      <c r="A10" s="2"/>
      <c r="B10" s="3" t="s">
        <v>9</v>
      </c>
      <c r="C10" s="2"/>
      <c r="E10" s="2"/>
    </row>
    <row r="11">
      <c r="A11" s="1"/>
      <c r="B11" s="2"/>
      <c r="C11" s="2"/>
      <c r="D11" s="4">
        <v>2022.0</v>
      </c>
      <c r="E11" s="5">
        <v>2021.0</v>
      </c>
    </row>
    <row r="12">
      <c r="A12" s="1" t="s">
        <v>10</v>
      </c>
      <c r="B12" s="2"/>
      <c r="C12" s="2"/>
    </row>
    <row r="13">
      <c r="A13" s="2"/>
      <c r="B13" s="2" t="s">
        <v>11</v>
      </c>
      <c r="C13" s="2"/>
      <c r="D13" s="6">
        <f>'2022 Income Expenditure'!C8</f>
        <v>32498</v>
      </c>
      <c r="E13" s="6">
        <v>37046.0</v>
      </c>
    </row>
    <row r="14">
      <c r="A14" s="2"/>
      <c r="B14" s="2" t="s">
        <v>12</v>
      </c>
      <c r="C14" s="2"/>
      <c r="D14" s="6">
        <v>0.0</v>
      </c>
      <c r="E14" s="6">
        <v>3000.0</v>
      </c>
    </row>
    <row r="15">
      <c r="A15" s="2"/>
      <c r="B15" s="2" t="s">
        <v>13</v>
      </c>
      <c r="C15" s="2"/>
      <c r="D15" s="6">
        <f>'2022 Income Expenditure'!C9</f>
        <v>130339</v>
      </c>
      <c r="E15" s="6">
        <v>190024.0</v>
      </c>
    </row>
    <row r="16">
      <c r="A16" s="2"/>
      <c r="B16" s="3" t="s">
        <v>14</v>
      </c>
      <c r="C16" s="2"/>
      <c r="D16" s="6">
        <f>'2022 Income Expenditure'!C7</f>
        <v>36408</v>
      </c>
      <c r="E16" s="6">
        <v>77080.0</v>
      </c>
    </row>
    <row r="17">
      <c r="A17" s="2"/>
      <c r="B17" s="7" t="s">
        <v>15</v>
      </c>
      <c r="C17" s="2"/>
      <c r="D17" s="8">
        <f t="shared" ref="D17:E17" si="1">SUM(D13:D16)</f>
        <v>199245</v>
      </c>
      <c r="E17" s="8">
        <f t="shared" si="1"/>
        <v>307150</v>
      </c>
    </row>
    <row r="18">
      <c r="A18" s="2"/>
      <c r="B18" s="2"/>
      <c r="C18" s="2"/>
    </row>
    <row r="19">
      <c r="A19" s="1" t="s">
        <v>16</v>
      </c>
      <c r="B19" s="2"/>
      <c r="C19" s="2"/>
    </row>
    <row r="20">
      <c r="A20" s="2"/>
      <c r="B20" s="2" t="s">
        <v>17</v>
      </c>
      <c r="C20" s="2"/>
      <c r="D20" s="6">
        <f>'2022 Income Expenditure'!C20+'2022 Income Expenditure'!C21+'2022 Income Expenditure'!C16</f>
        <v>159209</v>
      </c>
      <c r="E20" s="6">
        <v>124480.0</v>
      </c>
    </row>
    <row r="21">
      <c r="A21" s="2"/>
      <c r="B21" s="2" t="s">
        <v>18</v>
      </c>
      <c r="C21" s="2"/>
      <c r="D21" s="6">
        <f>'2022 Income Expenditure'!C15+'2022 Income Expenditure'!C28</f>
        <v>98689</v>
      </c>
      <c r="E21" s="6">
        <v>81791.0</v>
      </c>
    </row>
    <row r="22">
      <c r="A22" s="2"/>
      <c r="B22" s="2" t="s">
        <v>19</v>
      </c>
      <c r="C22" s="2"/>
      <c r="D22" s="6">
        <f>'2022 Income Expenditure'!C25+'2022 Income Expenditure'!C26</f>
        <v>54994</v>
      </c>
      <c r="E22" s="6">
        <v>28960.0</v>
      </c>
    </row>
    <row r="23">
      <c r="A23" s="2"/>
      <c r="B23" s="2" t="s">
        <v>20</v>
      </c>
      <c r="C23" s="2"/>
      <c r="D23" s="6">
        <f>'2022 Income Expenditure'!C23+'2022 Income Expenditure'!C24+'2022 Income Expenditure'!C27+'2022 Income Expenditure'!D31</f>
        <v>6902</v>
      </c>
      <c r="E23" s="6">
        <v>26649.0</v>
      </c>
    </row>
    <row r="24">
      <c r="A24" s="2"/>
      <c r="B24" s="7" t="s">
        <v>21</v>
      </c>
      <c r="C24" s="2"/>
      <c r="D24" s="8">
        <f t="shared" ref="D24:E24" si="2">SUM(D20:D23)</f>
        <v>319794</v>
      </c>
      <c r="E24" s="8">
        <f t="shared" si="2"/>
        <v>261880</v>
      </c>
    </row>
    <row r="25">
      <c r="A25" s="2"/>
      <c r="B25" s="2"/>
      <c r="C25" s="2"/>
    </row>
    <row r="26">
      <c r="A26" s="1" t="s">
        <v>22</v>
      </c>
      <c r="B26" s="2"/>
      <c r="C26" s="2"/>
    </row>
    <row r="27">
      <c r="A27" s="2"/>
      <c r="B27" s="7" t="s">
        <v>23</v>
      </c>
      <c r="C27" s="2"/>
      <c r="D27" s="9">
        <f t="shared" ref="D27:E27" si="3">D17-D24</f>
        <v>-120549</v>
      </c>
      <c r="E27" s="9">
        <f t="shared" si="3"/>
        <v>45270</v>
      </c>
    </row>
  </sheetData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" t="s">
        <v>3</v>
      </c>
      <c r="B1" s="11"/>
      <c r="C1" s="11"/>
      <c r="D1" s="11"/>
      <c r="E1" s="11"/>
      <c r="F1" s="11"/>
      <c r="G1" s="11"/>
      <c r="H1" s="11"/>
      <c r="I1" s="12"/>
      <c r="J1" s="12"/>
    </row>
    <row r="2">
      <c r="A2" s="11"/>
      <c r="B2" s="11"/>
      <c r="C2" s="11"/>
      <c r="D2" s="11"/>
      <c r="E2" s="11"/>
      <c r="F2" s="11"/>
      <c r="G2" s="11"/>
      <c r="H2" s="11"/>
      <c r="I2" s="12"/>
      <c r="J2" s="12"/>
    </row>
    <row r="3">
      <c r="A3" s="13" t="s">
        <v>24</v>
      </c>
      <c r="B3" s="11"/>
      <c r="C3" s="11"/>
      <c r="D3" s="11"/>
      <c r="E3" s="11"/>
      <c r="F3" s="11"/>
      <c r="G3" s="11"/>
      <c r="H3" s="11"/>
      <c r="I3" s="12"/>
      <c r="J3" s="12"/>
    </row>
    <row r="4">
      <c r="A4" s="11"/>
      <c r="B4" s="11"/>
      <c r="C4" s="11"/>
      <c r="D4" s="11"/>
      <c r="E4" s="11"/>
      <c r="F4" s="11"/>
      <c r="G4" s="11"/>
      <c r="H4" s="11"/>
      <c r="I4" s="12"/>
      <c r="J4" s="12"/>
    </row>
    <row r="5">
      <c r="A5" s="11"/>
      <c r="B5" s="11"/>
      <c r="C5" s="11"/>
      <c r="D5" s="14">
        <v>2022.0</v>
      </c>
      <c r="E5" s="15"/>
      <c r="F5" s="16"/>
      <c r="G5" s="15"/>
      <c r="H5" s="14">
        <v>2021.0</v>
      </c>
      <c r="I5" s="12"/>
      <c r="J5" s="17"/>
    </row>
    <row r="6">
      <c r="A6" s="13" t="s">
        <v>25</v>
      </c>
      <c r="B6" s="11"/>
      <c r="C6" s="11"/>
      <c r="D6" s="11"/>
      <c r="E6" s="11"/>
      <c r="F6" s="11"/>
      <c r="G6" s="11"/>
      <c r="H6" s="11"/>
      <c r="I6" s="12"/>
      <c r="J6" s="12"/>
    </row>
    <row r="7">
      <c r="A7" s="10" t="s">
        <v>26</v>
      </c>
      <c r="B7" s="11"/>
      <c r="C7" s="18">
        <v>36408.0</v>
      </c>
      <c r="D7" s="18"/>
      <c r="E7" s="18"/>
      <c r="F7" s="18"/>
      <c r="G7" s="18">
        <v>77080.0</v>
      </c>
      <c r="H7" s="18"/>
      <c r="I7" s="17"/>
      <c r="J7" s="12"/>
    </row>
    <row r="8">
      <c r="A8" s="10" t="s">
        <v>11</v>
      </c>
      <c r="B8" s="11"/>
      <c r="C8" s="18">
        <v>32498.0</v>
      </c>
      <c r="D8" s="18"/>
      <c r="E8" s="18"/>
      <c r="F8" s="18"/>
      <c r="G8" s="18">
        <v>37046.0</v>
      </c>
      <c r="H8" s="18"/>
      <c r="I8" s="17"/>
      <c r="J8" s="12"/>
    </row>
    <row r="9">
      <c r="A9" s="10" t="s">
        <v>13</v>
      </c>
      <c r="B9" s="11"/>
      <c r="C9" s="18">
        <v>130339.0</v>
      </c>
      <c r="D9" s="18"/>
      <c r="E9" s="18"/>
      <c r="F9" s="18"/>
      <c r="G9" s="18">
        <v>193024.0</v>
      </c>
      <c r="H9" s="18"/>
      <c r="I9" s="17"/>
      <c r="J9" s="12"/>
    </row>
    <row r="10">
      <c r="A10" s="19"/>
      <c r="B10" s="11"/>
      <c r="C10" s="18"/>
      <c r="D10" s="18">
        <f>C7+C8+C9</f>
        <v>199245</v>
      </c>
      <c r="E10" s="18"/>
      <c r="F10" s="18"/>
      <c r="G10" s="18"/>
      <c r="H10" s="18">
        <f>SUM(G7:G9)</f>
        <v>307150</v>
      </c>
      <c r="I10" s="17"/>
      <c r="J10" s="12"/>
    </row>
    <row r="11">
      <c r="A11" s="11"/>
      <c r="B11" s="11"/>
      <c r="C11" s="18"/>
      <c r="D11" s="18"/>
      <c r="E11" s="18"/>
      <c r="F11" s="18"/>
      <c r="G11" s="18"/>
      <c r="H11" s="18"/>
      <c r="I11" s="12"/>
      <c r="J11" s="17"/>
    </row>
    <row r="12">
      <c r="A12" s="11"/>
      <c r="B12" s="11"/>
      <c r="C12" s="18"/>
      <c r="D12" s="18"/>
      <c r="E12" s="18"/>
      <c r="F12" s="18"/>
      <c r="G12" s="18"/>
      <c r="H12" s="18"/>
      <c r="I12" s="12"/>
      <c r="J12" s="12"/>
    </row>
    <row r="13">
      <c r="A13" s="11"/>
      <c r="B13" s="11"/>
      <c r="C13" s="18"/>
      <c r="D13" s="18"/>
      <c r="E13" s="18"/>
      <c r="F13" s="18"/>
      <c r="G13" s="18"/>
      <c r="H13" s="18"/>
      <c r="I13" s="12"/>
      <c r="J13" s="12"/>
    </row>
    <row r="14">
      <c r="A14" s="13" t="s">
        <v>27</v>
      </c>
      <c r="B14" s="11"/>
      <c r="C14" s="18"/>
      <c r="D14" s="18"/>
      <c r="E14" s="18"/>
      <c r="F14" s="18"/>
      <c r="G14" s="18"/>
      <c r="H14" s="18"/>
      <c r="I14" s="12"/>
      <c r="J14" s="12"/>
    </row>
    <row r="15">
      <c r="A15" s="10" t="s">
        <v>28</v>
      </c>
      <c r="B15" s="11"/>
      <c r="C15" s="18">
        <v>19606.0</v>
      </c>
      <c r="D15" s="18"/>
      <c r="E15" s="18"/>
      <c r="F15" s="18">
        <v>5292.0</v>
      </c>
      <c r="G15" s="18"/>
      <c r="H15" s="18"/>
      <c r="I15" s="12"/>
      <c r="J15" s="12"/>
    </row>
    <row r="16">
      <c r="A16" s="10" t="s">
        <v>29</v>
      </c>
      <c r="B16" s="11"/>
      <c r="C16" s="18">
        <v>109219.0</v>
      </c>
      <c r="D16" s="18"/>
      <c r="E16" s="18"/>
      <c r="F16" s="18">
        <v>119188.0</v>
      </c>
      <c r="G16" s="18"/>
      <c r="H16" s="18"/>
      <c r="I16" s="12"/>
      <c r="J16" s="12"/>
    </row>
    <row r="17">
      <c r="A17" s="19"/>
      <c r="B17" s="11"/>
      <c r="C17" s="18"/>
      <c r="D17" s="18">
        <f>C15+C16</f>
        <v>128825</v>
      </c>
      <c r="E17" s="18"/>
      <c r="F17" s="18"/>
      <c r="G17" s="18">
        <f>SUM(F15:F16)</f>
        <v>124480</v>
      </c>
      <c r="H17" s="18"/>
      <c r="I17" s="12"/>
      <c r="J17" s="12"/>
    </row>
    <row r="18">
      <c r="A18" s="11"/>
      <c r="B18" s="11"/>
      <c r="C18" s="18"/>
      <c r="D18" s="18"/>
      <c r="E18" s="18"/>
      <c r="F18" s="18"/>
      <c r="G18" s="18"/>
      <c r="H18" s="18"/>
      <c r="I18" s="17"/>
      <c r="J18" s="12"/>
    </row>
    <row r="19">
      <c r="A19" s="11"/>
      <c r="B19" s="11"/>
      <c r="C19" s="18"/>
      <c r="D19" s="18"/>
      <c r="E19" s="18"/>
      <c r="F19" s="18"/>
      <c r="G19" s="18"/>
      <c r="H19" s="18"/>
      <c r="I19" s="12"/>
      <c r="J19" s="12"/>
    </row>
    <row r="20">
      <c r="A20" s="13" t="s">
        <v>30</v>
      </c>
      <c r="B20" s="11"/>
      <c r="C20" s="18">
        <v>30692.0</v>
      </c>
      <c r="D20" s="18"/>
      <c r="E20" s="18"/>
      <c r="F20" s="18">
        <v>0.0</v>
      </c>
      <c r="G20" s="18"/>
      <c r="H20" s="18"/>
      <c r="I20" s="12"/>
      <c r="J20" s="12"/>
    </row>
    <row r="21">
      <c r="A21" s="10" t="s">
        <v>31</v>
      </c>
      <c r="B21" s="11"/>
      <c r="C21" s="18">
        <v>19298.0</v>
      </c>
      <c r="D21" s="18"/>
      <c r="E21" s="18"/>
      <c r="F21" s="18">
        <v>10965.0</v>
      </c>
      <c r="G21" s="18"/>
      <c r="H21" s="18"/>
      <c r="I21" s="12"/>
      <c r="J21" s="12"/>
    </row>
    <row r="22">
      <c r="A22" s="10" t="s">
        <v>32</v>
      </c>
      <c r="C22" s="18"/>
      <c r="D22" s="18"/>
      <c r="E22" s="18"/>
      <c r="F22" s="18"/>
      <c r="G22" s="18"/>
      <c r="H22" s="18"/>
      <c r="I22" s="12"/>
      <c r="J22" s="12"/>
    </row>
    <row r="23">
      <c r="A23" s="10" t="s">
        <v>33</v>
      </c>
      <c r="B23" s="11"/>
      <c r="C23" s="18">
        <v>1246.0</v>
      </c>
      <c r="D23" s="18"/>
      <c r="E23" s="18"/>
      <c r="F23" s="18">
        <v>499.0</v>
      </c>
      <c r="G23" s="18"/>
      <c r="H23" s="18"/>
      <c r="I23" s="12"/>
      <c r="J23" s="12"/>
    </row>
    <row r="24">
      <c r="A24" s="10" t="s">
        <v>34</v>
      </c>
      <c r="B24" s="11"/>
      <c r="C24" s="18">
        <v>1450.0</v>
      </c>
      <c r="D24" s="18"/>
      <c r="E24" s="18"/>
      <c r="F24" s="18">
        <v>10109.0</v>
      </c>
      <c r="G24" s="18"/>
      <c r="H24" s="18"/>
      <c r="I24" s="12"/>
      <c r="J24" s="12"/>
    </row>
    <row r="25">
      <c r="A25" s="10" t="s">
        <v>35</v>
      </c>
      <c r="B25" s="11"/>
      <c r="C25" s="18">
        <v>43812.0</v>
      </c>
      <c r="D25" s="18"/>
      <c r="E25" s="18"/>
      <c r="F25" s="18">
        <v>26397.0</v>
      </c>
      <c r="G25" s="18"/>
      <c r="H25" s="18"/>
      <c r="I25" s="12"/>
      <c r="J25" s="12"/>
    </row>
    <row r="26">
      <c r="A26" s="10" t="s">
        <v>36</v>
      </c>
      <c r="B26" s="11"/>
      <c r="C26" s="18">
        <v>11182.0</v>
      </c>
      <c r="D26" s="18"/>
      <c r="E26" s="18"/>
      <c r="F26" s="18">
        <v>2563.0</v>
      </c>
      <c r="G26" s="18"/>
      <c r="H26" s="18"/>
      <c r="I26" s="12"/>
      <c r="J26" s="12"/>
    </row>
    <row r="27">
      <c r="A27" s="10" t="s">
        <v>37</v>
      </c>
      <c r="B27" s="11"/>
      <c r="C27" s="18">
        <v>3663.0</v>
      </c>
      <c r="D27" s="18"/>
      <c r="E27" s="18"/>
      <c r="F27" s="18">
        <v>4080.0</v>
      </c>
      <c r="G27" s="18"/>
      <c r="H27" s="18"/>
      <c r="I27" s="12"/>
      <c r="J27" s="12"/>
    </row>
    <row r="28">
      <c r="A28" s="10" t="s">
        <v>38</v>
      </c>
      <c r="B28" s="11"/>
      <c r="C28" s="18">
        <v>79083.0</v>
      </c>
      <c r="D28" s="18"/>
      <c r="E28" s="18"/>
      <c r="F28" s="18">
        <v>81791.0</v>
      </c>
      <c r="G28" s="18"/>
      <c r="H28" s="18"/>
      <c r="I28" s="12"/>
      <c r="J28" s="12"/>
    </row>
    <row r="29">
      <c r="A29" s="11"/>
      <c r="B29" s="11"/>
      <c r="C29" s="18"/>
      <c r="D29" s="18">
        <f>SUM(C20:C28)</f>
        <v>190426</v>
      </c>
      <c r="E29" s="18"/>
      <c r="F29" s="18"/>
      <c r="G29" s="18">
        <f>SUM(F20:F28)</f>
        <v>136404</v>
      </c>
      <c r="H29" s="18"/>
      <c r="I29" s="17"/>
      <c r="J29" s="12"/>
    </row>
    <row r="30">
      <c r="A30" s="11"/>
      <c r="B30" s="11"/>
      <c r="C30" s="18"/>
      <c r="D30" s="18"/>
      <c r="E30" s="18"/>
      <c r="F30" s="18"/>
      <c r="G30" s="18"/>
      <c r="H30" s="18"/>
      <c r="I30" s="12"/>
      <c r="J30" s="12"/>
    </row>
    <row r="31">
      <c r="A31" s="10" t="s">
        <v>39</v>
      </c>
      <c r="B31" s="11"/>
      <c r="C31" s="18"/>
      <c r="D31" s="18">
        <v>543.0</v>
      </c>
      <c r="E31" s="18"/>
      <c r="F31" s="18"/>
      <c r="G31" s="18">
        <v>996.0</v>
      </c>
      <c r="H31" s="18"/>
      <c r="I31" s="17"/>
      <c r="J31" s="12"/>
    </row>
    <row r="32">
      <c r="A32" s="11"/>
      <c r="B32" s="11"/>
      <c r="C32" s="18"/>
      <c r="D32" s="18"/>
      <c r="E32" s="18"/>
      <c r="F32" s="18"/>
      <c r="G32" s="18"/>
      <c r="H32" s="18"/>
      <c r="I32" s="12"/>
      <c r="J32" s="12"/>
    </row>
    <row r="33">
      <c r="A33" s="11"/>
      <c r="B33" s="11"/>
      <c r="C33" s="18"/>
      <c r="D33" s="18">
        <f>SUM(D17+D29+D31)</f>
        <v>319794</v>
      </c>
      <c r="E33" s="18"/>
      <c r="F33" s="18"/>
      <c r="G33" s="18"/>
      <c r="H33" s="18">
        <f>G17+G29+G31</f>
        <v>261880</v>
      </c>
      <c r="I33" s="12"/>
      <c r="J33" s="17"/>
    </row>
    <row r="34">
      <c r="A34" s="11"/>
      <c r="B34" s="11"/>
      <c r="C34" s="11"/>
      <c r="D34" s="11"/>
      <c r="E34" s="11"/>
      <c r="F34" s="11"/>
      <c r="G34" s="11"/>
      <c r="H34" s="11"/>
      <c r="I34" s="12"/>
      <c r="J34" s="12"/>
    </row>
    <row r="35">
      <c r="A35" s="10" t="s">
        <v>40</v>
      </c>
      <c r="B35" s="11"/>
      <c r="C35" s="11"/>
      <c r="D35" s="18">
        <f>D10-D33</f>
        <v>-120549</v>
      </c>
      <c r="E35" s="11"/>
      <c r="F35" s="19"/>
      <c r="G35" s="11"/>
      <c r="H35" s="18">
        <f>H10-H33</f>
        <v>45270</v>
      </c>
      <c r="I35" s="12"/>
      <c r="J35" s="1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0.88"/>
    <col customWidth="1" min="4" max="4" width="5.75"/>
  </cols>
  <sheetData>
    <row r="1">
      <c r="A1" s="20" t="s">
        <v>3</v>
      </c>
      <c r="B1" s="12"/>
      <c r="C1" s="12"/>
      <c r="D1" s="12"/>
      <c r="E1" s="12"/>
      <c r="F1" s="12"/>
    </row>
    <row r="2">
      <c r="A2" s="20" t="s">
        <v>41</v>
      </c>
      <c r="B2" s="21"/>
      <c r="C2" s="12"/>
      <c r="D2" s="12"/>
      <c r="E2" s="12"/>
      <c r="F2" s="12"/>
    </row>
    <row r="3">
      <c r="A3" s="12"/>
      <c r="B3" s="11"/>
      <c r="C3" s="22">
        <v>44926.0</v>
      </c>
      <c r="D3" s="15"/>
      <c r="E3" s="15"/>
      <c r="F3" s="22">
        <v>44561.0</v>
      </c>
    </row>
    <row r="4">
      <c r="A4" s="23" t="s">
        <v>42</v>
      </c>
      <c r="B4" s="11"/>
      <c r="C4" s="11"/>
      <c r="D4" s="11"/>
      <c r="E4" s="11"/>
      <c r="F4" s="11"/>
    </row>
    <row r="5">
      <c r="A5" s="12"/>
      <c r="B5" s="11"/>
      <c r="C5" s="11"/>
      <c r="D5" s="11"/>
      <c r="E5" s="11"/>
      <c r="F5" s="11"/>
    </row>
    <row r="6">
      <c r="A6" s="23" t="s">
        <v>43</v>
      </c>
      <c r="B6" s="11"/>
      <c r="C6" s="11"/>
      <c r="D6" s="11"/>
      <c r="E6" s="11"/>
      <c r="F6" s="11"/>
    </row>
    <row r="7">
      <c r="A7" s="20" t="s">
        <v>44</v>
      </c>
      <c r="B7" s="24"/>
      <c r="C7" s="24">
        <v>4698.0</v>
      </c>
      <c r="D7" s="24"/>
      <c r="E7" s="24"/>
      <c r="F7" s="24">
        <v>5204.0</v>
      </c>
    </row>
    <row r="8">
      <c r="A8" s="12"/>
      <c r="B8" s="24"/>
      <c r="C8" s="24"/>
      <c r="D8" s="24"/>
      <c r="E8" s="24"/>
      <c r="F8" s="24"/>
    </row>
    <row r="9">
      <c r="A9" s="23" t="s">
        <v>45</v>
      </c>
      <c r="B9" s="24"/>
      <c r="C9" s="24"/>
      <c r="D9" s="24"/>
      <c r="E9" s="24"/>
      <c r="F9" s="24"/>
    </row>
    <row r="10">
      <c r="A10" s="20" t="s">
        <v>46</v>
      </c>
      <c r="B10" s="24"/>
      <c r="C10" s="24">
        <v>2109.0</v>
      </c>
      <c r="D10" s="24"/>
      <c r="E10" s="24"/>
      <c r="F10" s="24">
        <v>2109.0</v>
      </c>
    </row>
    <row r="11">
      <c r="A11" s="12"/>
      <c r="B11" s="24"/>
      <c r="C11" s="24"/>
      <c r="D11" s="24"/>
      <c r="E11" s="24"/>
      <c r="F11" s="24"/>
    </row>
    <row r="12">
      <c r="A12" s="23" t="s">
        <v>47</v>
      </c>
      <c r="B12" s="24"/>
      <c r="C12" s="24"/>
      <c r="D12" s="24"/>
      <c r="E12" s="24"/>
      <c r="F12" s="24"/>
    </row>
    <row r="13">
      <c r="A13" s="20" t="s">
        <v>48</v>
      </c>
      <c r="B13" s="24">
        <v>9801.0</v>
      </c>
      <c r="C13" s="24"/>
      <c r="D13" s="24"/>
      <c r="E13" s="24">
        <v>27559.0</v>
      </c>
      <c r="F13" s="24"/>
    </row>
    <row r="14">
      <c r="A14" s="20" t="s">
        <v>49</v>
      </c>
      <c r="B14" s="24">
        <v>13716.0</v>
      </c>
      <c r="C14" s="24"/>
      <c r="D14" s="24"/>
      <c r="E14" s="24">
        <v>20037.0</v>
      </c>
      <c r="F14" s="24"/>
    </row>
    <row r="15">
      <c r="A15" s="20" t="s">
        <v>50</v>
      </c>
      <c r="B15" s="24"/>
      <c r="C15" s="24"/>
      <c r="D15" s="24"/>
      <c r="E15" s="24"/>
      <c r="F15" s="24"/>
    </row>
    <row r="16">
      <c r="A16" s="12"/>
      <c r="B16" s="24"/>
      <c r="C16" s="24">
        <f>B13+B14+B15</f>
        <v>23517</v>
      </c>
      <c r="D16" s="24"/>
      <c r="E16" s="24"/>
      <c r="F16" s="24">
        <f>E13+E14+E15</f>
        <v>47596</v>
      </c>
    </row>
    <row r="17">
      <c r="A17" s="12"/>
      <c r="B17" s="24"/>
      <c r="C17" s="24"/>
      <c r="D17" s="24"/>
      <c r="E17" s="24"/>
      <c r="F17" s="24"/>
    </row>
    <row r="18">
      <c r="A18" s="23" t="s">
        <v>51</v>
      </c>
      <c r="B18" s="24"/>
      <c r="C18" s="24">
        <v>62420.0</v>
      </c>
      <c r="D18" s="24"/>
      <c r="E18" s="24"/>
      <c r="F18" s="24">
        <v>118232.0</v>
      </c>
    </row>
    <row r="19">
      <c r="A19" s="12"/>
      <c r="B19" s="24"/>
      <c r="C19" s="24"/>
      <c r="D19" s="24"/>
      <c r="E19" s="24"/>
      <c r="F19" s="24"/>
    </row>
    <row r="20">
      <c r="A20" s="20" t="s">
        <v>52</v>
      </c>
      <c r="B20" s="24"/>
      <c r="C20" s="24">
        <f>SUM(C4:C19)</f>
        <v>92744</v>
      </c>
      <c r="D20" s="24"/>
      <c r="E20" s="24"/>
      <c r="F20" s="24">
        <f>SUM(F7:F18)</f>
        <v>173141</v>
      </c>
    </row>
    <row r="21">
      <c r="A21" s="12"/>
      <c r="B21" s="24"/>
      <c r="C21" s="24"/>
      <c r="D21" s="24"/>
      <c r="E21" s="24"/>
      <c r="F21" s="24"/>
    </row>
    <row r="22">
      <c r="A22" s="23" t="s">
        <v>53</v>
      </c>
      <c r="B22" s="24"/>
      <c r="C22" s="24"/>
      <c r="D22" s="24"/>
      <c r="E22" s="24"/>
      <c r="F22" s="24"/>
    </row>
    <row r="23">
      <c r="A23" s="12"/>
      <c r="B23" s="24"/>
      <c r="C23" s="24"/>
      <c r="D23" s="24"/>
      <c r="E23" s="24"/>
      <c r="F23" s="24"/>
    </row>
    <row r="24">
      <c r="A24" s="23" t="s">
        <v>54</v>
      </c>
      <c r="B24" s="24"/>
      <c r="C24" s="24"/>
      <c r="D24" s="24"/>
      <c r="E24" s="24"/>
      <c r="F24" s="24"/>
    </row>
    <row r="25">
      <c r="A25" s="20" t="s">
        <v>40</v>
      </c>
      <c r="B25" s="24"/>
      <c r="C25" s="24">
        <v>-17150.0</v>
      </c>
      <c r="D25" s="24"/>
      <c r="E25" s="24"/>
      <c r="F25" s="24">
        <v>103398.0</v>
      </c>
    </row>
    <row r="26">
      <c r="A26" s="12"/>
      <c r="B26" s="24"/>
      <c r="C26" s="24"/>
      <c r="D26" s="24"/>
      <c r="E26" s="24"/>
      <c r="F26" s="24"/>
    </row>
    <row r="27">
      <c r="A27" s="23" t="s">
        <v>55</v>
      </c>
      <c r="B27" s="24"/>
      <c r="C27" s="24"/>
      <c r="D27" s="24"/>
      <c r="E27" s="24"/>
      <c r="F27" s="24"/>
    </row>
    <row r="28">
      <c r="A28" s="20" t="s">
        <v>56</v>
      </c>
      <c r="B28" s="24"/>
      <c r="C28" s="24">
        <v>50000.0</v>
      </c>
      <c r="D28" s="24"/>
      <c r="E28" s="24"/>
      <c r="F28" s="24">
        <v>50000.0</v>
      </c>
    </row>
    <row r="29">
      <c r="A29" s="12"/>
      <c r="B29" s="24"/>
      <c r="C29" s="24"/>
      <c r="D29" s="24"/>
      <c r="E29" s="24"/>
      <c r="F29" s="24"/>
    </row>
    <row r="30">
      <c r="A30" s="23" t="s">
        <v>57</v>
      </c>
      <c r="B30" s="24"/>
      <c r="C30" s="24"/>
      <c r="D30" s="24"/>
      <c r="E30" s="24"/>
      <c r="F30" s="24"/>
    </row>
    <row r="31">
      <c r="A31" s="20" t="s">
        <v>58</v>
      </c>
      <c r="B31" s="24">
        <v>42717.0</v>
      </c>
      <c r="C31" s="24"/>
      <c r="D31" s="24"/>
      <c r="E31" s="24">
        <v>18243.0</v>
      </c>
      <c r="F31" s="24"/>
    </row>
    <row r="32">
      <c r="A32" s="20" t="s">
        <v>59</v>
      </c>
      <c r="B32" s="24">
        <v>17177.0</v>
      </c>
      <c r="C32" s="24"/>
      <c r="D32" s="24"/>
      <c r="E32" s="24">
        <v>1500.0</v>
      </c>
      <c r="F32" s="24"/>
    </row>
    <row r="33">
      <c r="A33" s="12"/>
      <c r="B33" s="24"/>
      <c r="C33" s="24">
        <f>B31+B32</f>
        <v>59894</v>
      </c>
      <c r="D33" s="24"/>
      <c r="E33" s="24"/>
      <c r="F33" s="24">
        <f>E31+E32</f>
        <v>19743</v>
      </c>
    </row>
    <row r="34">
      <c r="A34" s="12"/>
      <c r="B34" s="11"/>
      <c r="C34" s="11"/>
      <c r="D34" s="11"/>
      <c r="E34" s="11"/>
      <c r="F34" s="11"/>
    </row>
    <row r="35">
      <c r="A35" s="20" t="s">
        <v>60</v>
      </c>
      <c r="B35" s="11"/>
      <c r="C35" s="25">
        <f>SUM(C24:C34)</f>
        <v>92744</v>
      </c>
      <c r="D35" s="11"/>
      <c r="E35" s="11"/>
      <c r="F35" s="25">
        <f>SUM(F25:F34)</f>
        <v>173141</v>
      </c>
    </row>
  </sheetData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